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دخن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D169" i="1" s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<sst xmlns="http://schemas.openxmlformats.org/spreadsheetml/2006/main" count="554" uniqueCount="447">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</sst>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473916.75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9" sqref="G9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9.25" thickBot="1">
      <c r="B10" s="85">
        <v>31105</v>
      </c>
      <c r="C10" s="3" t="s">
        <v>214</v>
      </c>
      <c r="D10" s="219"/>
      <c r="E10" s="219"/>
      <c r="F10" s="219"/>
      <c r="G10" s="297">
        <v>72000</v>
      </c>
      <c r="H10" s="219"/>
      <c r="I10" s="217"/>
      <c r="J10" s="219"/>
      <c r="K10" s="219"/>
      <c r="L10" s="219"/>
      <c r="N10" s="141">
        <f t="shared" si="0"/>
        <v>72000</v>
      </c>
      <c r="O10" s="141">
        <f t="shared" si="1"/>
        <v>0</v>
      </c>
      <c r="P10" s="141">
        <f t="shared" si="2"/>
        <v>72000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72000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72000</v>
      </c>
      <c r="O12" s="6">
        <f t="shared" si="1"/>
        <v>0</v>
      </c>
      <c r="P12" s="6">
        <f t="shared" si="2"/>
        <v>72000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3000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3000</v>
      </c>
      <c r="P18" s="141">
        <f t="shared" si="2"/>
        <v>3000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3000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3000</v>
      </c>
      <c r="P19" s="6">
        <f t="shared" si="2"/>
        <v>3000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3000</v>
      </c>
      <c r="F26" s="153">
        <f t="shared" si="6"/>
        <v>0</v>
      </c>
      <c r="G26" s="153">
        <f t="shared" si="6"/>
        <v>72000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72000</v>
      </c>
      <c r="O26" s="9">
        <f t="shared" si="1"/>
        <v>3000</v>
      </c>
      <c r="P26" s="9">
        <f t="shared" si="2"/>
        <v>75000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C249" sqref="C249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52826.75</v>
      </c>
      <c r="E5" s="223">
        <f>E6</f>
        <v>5826.75</v>
      </c>
      <c r="F5" s="224">
        <f>F210</f>
        <v>47000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5826.75</v>
      </c>
      <c r="E6" s="226">
        <f>E7+E38+E134+E190</f>
        <v>5826.75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5826.75</v>
      </c>
      <c r="E134" s="226">
        <f>SUM(E135,E137,E144,E150,E155,E157,E159,E161,E163,E165,E167,E169,E171,E183)</f>
        <v>5826.75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2260.84</v>
      </c>
      <c r="E137" s="226">
        <f>SUM(E138:E143)</f>
        <v>2260.84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2260.84</v>
      </c>
      <c r="E139" s="226">
        <v>2260.84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1549.2</v>
      </c>
      <c r="E155" s="226">
        <f>E156</f>
        <v>1549.2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1549.2</v>
      </c>
      <c r="E156" s="226">
        <v>1549.2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1341.71</v>
      </c>
      <c r="E157" s="226">
        <f>E158</f>
        <v>1341.71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1341.71</v>
      </c>
      <c r="E158" s="226">
        <v>1341.71</v>
      </c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675</v>
      </c>
      <c r="E169" s="226">
        <f>E170</f>
        <v>675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675</v>
      </c>
      <c r="E170" s="226">
        <v>675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47000</v>
      </c>
      <c r="E210" s="228"/>
      <c r="F210" s="227">
        <f>SUM(F211,F249)</f>
        <v>47000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47000</v>
      </c>
      <c r="E211" s="232"/>
      <c r="F211" s="227">
        <f>SUM(F212,F214,F223,F232,F238)</f>
        <v>47000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47000</v>
      </c>
      <c r="E238" s="232"/>
      <c r="F238" s="227">
        <f>SUM(F239:F248)</f>
        <v>47000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47000</v>
      </c>
      <c r="E245" s="232"/>
      <c r="F245" s="227">
        <v>47000</v>
      </c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52826.75</v>
      </c>
      <c r="E293" s="243">
        <f>E5</f>
        <v>5826.75</v>
      </c>
      <c r="F293" s="243">
        <f>F210</f>
        <v>47000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D7" sqref="D7"/>
    </sheetView>
  </sheetViews>
  <sheetFormatPr defaultRowHeight="14.25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194885</v>
      </c>
      <c r="E7" s="295">
        <v>166885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194885</v>
      </c>
      <c r="E15" s="161">
        <f>SUM(E7:E14)</f>
        <v>166885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391831</v>
      </c>
      <c r="E17" s="296">
        <v>391831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391831</v>
      </c>
      <c r="E22" s="161">
        <f>SUM(E17:E21)</f>
        <v>391831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586716</v>
      </c>
      <c r="E33" s="166">
        <f>E15+E22+E31</f>
        <v>558716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112799.25</v>
      </c>
      <c r="F19" s="211">
        <v>106972.5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112799.25</v>
      </c>
      <c r="F22" s="161">
        <f>SUM(F15:F21)</f>
        <v>106972.5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184592</v>
      </c>
      <c r="F25" s="204">
        <v>159592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289324.75</v>
      </c>
      <c r="F26" s="204">
        <v>292151.5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473916.75</v>
      </c>
      <c r="F28" s="164">
        <f>SUM(F25:F27)</f>
        <v>451743.5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586716</v>
      </c>
      <c r="F30" s="166">
        <f>F13+F22+F28</f>
        <v>558716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47000</v>
      </c>
      <c r="E32" s="117"/>
      <c r="F32" s="123">
        <v>31105</v>
      </c>
      <c r="G32" s="126" t="s">
        <v>142</v>
      </c>
      <c r="H32" s="175">
        <f>'تقرير الايرادات والتبرعات '!G10</f>
        <v>72000</v>
      </c>
      <c r="J32" s="140">
        <f t="shared" si="0"/>
        <v>25000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47000</v>
      </c>
      <c r="E39" s="117"/>
      <c r="F39" s="124">
        <v>31105007</v>
      </c>
      <c r="G39" s="125" t="s">
        <v>156</v>
      </c>
      <c r="H39" s="175"/>
      <c r="J39" s="140">
        <f t="shared" si="0"/>
        <v>-47000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47000</v>
      </c>
      <c r="E48" s="119"/>
      <c r="F48" s="128"/>
      <c r="G48" s="50" t="s">
        <v>42</v>
      </c>
      <c r="H48" s="177">
        <f>H7+H8+H17+H26+H32+H43</f>
        <v>72000</v>
      </c>
      <c r="J48" s="51">
        <f>H48-D48</f>
        <v>25000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159592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184592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2024-03-07T16:29:13Z</dcterms:modified>
</cp:coreProperties>
</file>